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OI\OI NOVÝ ODBOR\VEŘEJNÉ ZAKÁZKY\2019\MŠ Za Soudem Nová plynová kotelna\PD\F - Výkaz výměr\"/>
    </mc:Choice>
  </mc:AlternateContent>
  <xr:revisionPtr revIDLastSave="0" documentId="13_ncr:1_{5C992A0F-E6CE-4A69-8CD4-395F93BEACE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Položky!$A$1:$G$42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7" i="1" l="1"/>
  <c r="D16" i="1"/>
  <c r="D15" i="1"/>
  <c r="BE41" i="3"/>
  <c r="BE42" i="3" s="1"/>
  <c r="I14" i="2" s="1"/>
  <c r="BC41" i="3"/>
  <c r="BC42" i="3" s="1"/>
  <c r="G14" i="2" s="1"/>
  <c r="BB41" i="3"/>
  <c r="BB42" i="3" s="1"/>
  <c r="F14" i="2" s="1"/>
  <c r="BA41" i="3"/>
  <c r="BA42" i="3" s="1"/>
  <c r="E14" i="2" s="1"/>
  <c r="G41" i="3"/>
  <c r="BD41" i="3" s="1"/>
  <c r="BD42" i="3" s="1"/>
  <c r="H14" i="2" s="1"/>
  <c r="B14" i="2"/>
  <c r="A14" i="2"/>
  <c r="G42" i="3"/>
  <c r="C42" i="3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6" i="3"/>
  <c r="BD36" i="3"/>
  <c r="BC36" i="3"/>
  <c r="BB36" i="3"/>
  <c r="BA36" i="3"/>
  <c r="G36" i="3"/>
  <c r="BE31" i="3"/>
  <c r="BD31" i="3"/>
  <c r="BC31" i="3"/>
  <c r="BA31" i="3"/>
  <c r="G31" i="3"/>
  <c r="B13" i="2"/>
  <c r="A13" i="2"/>
  <c r="C39" i="3"/>
  <c r="BE28" i="3"/>
  <c r="BD28" i="3"/>
  <c r="BC28" i="3"/>
  <c r="BC29" i="3" s="1"/>
  <c r="G12" i="2" s="1"/>
  <c r="BA28" i="3"/>
  <c r="G28" i="3"/>
  <c r="BB28" i="3" s="1"/>
  <c r="BE26" i="3"/>
  <c r="BD26" i="3"/>
  <c r="BC26" i="3"/>
  <c r="BA26" i="3"/>
  <c r="G26" i="3"/>
  <c r="BB26" i="3" s="1"/>
  <c r="BE24" i="3"/>
  <c r="BE29" i="3" s="1"/>
  <c r="I12" i="2" s="1"/>
  <c r="BD24" i="3"/>
  <c r="BC24" i="3"/>
  <c r="BA24" i="3"/>
  <c r="G24" i="3"/>
  <c r="G29" i="3" s="1"/>
  <c r="B12" i="2"/>
  <c r="A12" i="2"/>
  <c r="C29" i="3"/>
  <c r="BE21" i="3"/>
  <c r="BE22" i="3" s="1"/>
  <c r="I11" i="2" s="1"/>
  <c r="BD21" i="3"/>
  <c r="BD22" i="3" s="1"/>
  <c r="H11" i="2" s="1"/>
  <c r="BC21" i="3"/>
  <c r="BC22" i="3" s="1"/>
  <c r="G11" i="2" s="1"/>
  <c r="BA21" i="3"/>
  <c r="G21" i="3"/>
  <c r="G22" i="3" s="1"/>
  <c r="B11" i="2"/>
  <c r="A11" i="2"/>
  <c r="BA22" i="3"/>
  <c r="E11" i="2" s="1"/>
  <c r="C22" i="3"/>
  <c r="BE18" i="3"/>
  <c r="BE19" i="3" s="1"/>
  <c r="I10" i="2" s="1"/>
  <c r="BD18" i="3"/>
  <c r="BD19" i="3" s="1"/>
  <c r="H10" i="2" s="1"/>
  <c r="BC18" i="3"/>
  <c r="BC19" i="3" s="1"/>
  <c r="G10" i="2" s="1"/>
  <c r="BA18" i="3"/>
  <c r="G18" i="3"/>
  <c r="G19" i="3" s="1"/>
  <c r="B10" i="2"/>
  <c r="A10" i="2"/>
  <c r="BA19" i="3"/>
  <c r="E10" i="2" s="1"/>
  <c r="C19" i="3"/>
  <c r="BE15" i="3"/>
  <c r="BD15" i="3"/>
  <c r="BD16" i="3" s="1"/>
  <c r="H9" i="2" s="1"/>
  <c r="BC15" i="3"/>
  <c r="BC16" i="3" s="1"/>
  <c r="G9" i="2" s="1"/>
  <c r="BB15" i="3"/>
  <c r="BB16" i="3" s="1"/>
  <c r="F9" i="2" s="1"/>
  <c r="G15" i="3"/>
  <c r="BA15" i="3" s="1"/>
  <c r="BA16" i="3" s="1"/>
  <c r="E9" i="2" s="1"/>
  <c r="B9" i="2"/>
  <c r="A9" i="2"/>
  <c r="BE16" i="3"/>
  <c r="I9" i="2" s="1"/>
  <c r="C16" i="3"/>
  <c r="BE11" i="3"/>
  <c r="BE13" i="3" s="1"/>
  <c r="I8" i="2" s="1"/>
  <c r="BD11" i="3"/>
  <c r="BD13" i="3" s="1"/>
  <c r="H8" i="2" s="1"/>
  <c r="BC11" i="3"/>
  <c r="BB11" i="3"/>
  <c r="BB13" i="3" s="1"/>
  <c r="F8" i="2" s="1"/>
  <c r="G11" i="3"/>
  <c r="BA11" i="3" s="1"/>
  <c r="BA13" i="3" s="1"/>
  <c r="E8" i="2" s="1"/>
  <c r="B8" i="2"/>
  <c r="A8" i="2"/>
  <c r="BC13" i="3"/>
  <c r="G8" i="2" s="1"/>
  <c r="C13" i="3"/>
  <c r="BE8" i="3"/>
  <c r="BE9" i="3" s="1"/>
  <c r="I7" i="2" s="1"/>
  <c r="BD8" i="3"/>
  <c r="BD9" i="3" s="1"/>
  <c r="H7" i="2" s="1"/>
  <c r="BC8" i="3"/>
  <c r="BC9" i="3" s="1"/>
  <c r="G7" i="2" s="1"/>
  <c r="BB8" i="3"/>
  <c r="BB9" i="3" s="1"/>
  <c r="F7" i="2" s="1"/>
  <c r="G8" i="3"/>
  <c r="BA8" i="3" s="1"/>
  <c r="BA9" i="3" s="1"/>
  <c r="E7" i="2" s="1"/>
  <c r="B7" i="2"/>
  <c r="A7" i="2"/>
  <c r="C9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39" i="3" l="1"/>
  <c r="E13" i="2" s="1"/>
  <c r="BD39" i="3"/>
  <c r="H13" i="2" s="1"/>
  <c r="BE39" i="3"/>
  <c r="I13" i="2" s="1"/>
  <c r="BA29" i="3"/>
  <c r="E12" i="2" s="1"/>
  <c r="G39" i="3"/>
  <c r="BD29" i="3"/>
  <c r="H12" i="2" s="1"/>
  <c r="H15" i="2" s="1"/>
  <c r="C17" i="1" s="1"/>
  <c r="BC39" i="3"/>
  <c r="G13" i="2" s="1"/>
  <c r="G15" i="2" s="1"/>
  <c r="C18" i="1" s="1"/>
  <c r="I15" i="2"/>
  <c r="C21" i="1" s="1"/>
  <c r="BB18" i="3"/>
  <c r="BB19" i="3" s="1"/>
  <c r="F10" i="2" s="1"/>
  <c r="BB21" i="3"/>
  <c r="BB22" i="3" s="1"/>
  <c r="F11" i="2" s="1"/>
  <c r="BB24" i="3"/>
  <c r="BB29" i="3" s="1"/>
  <c r="F12" i="2" s="1"/>
  <c r="BB31" i="3"/>
  <c r="BB39" i="3" s="1"/>
  <c r="F13" i="2" s="1"/>
  <c r="G9" i="3"/>
  <c r="G13" i="3"/>
  <c r="G16" i="3"/>
  <c r="E15" i="2" l="1"/>
  <c r="C15" i="1" s="1"/>
  <c r="F15" i="2"/>
  <c r="C16" i="1" s="1"/>
  <c r="C19" i="1" l="1"/>
  <c r="C22" i="1" s="1"/>
  <c r="G21" i="2"/>
  <c r="I21" i="2" s="1"/>
  <c r="G16" i="1" s="1"/>
  <c r="G20" i="2"/>
  <c r="I20" i="2" s="1"/>
  <c r="G15" i="1" s="1"/>
  <c r="G22" i="2"/>
  <c r="I22" i="2" s="1"/>
  <c r="G17" i="1" s="1"/>
  <c r="H23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<sst xmlns="http://schemas.openxmlformats.org/spreadsheetml/2006/main" count="194" uniqueCount="139">
  <si>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</si>
  <si>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</si>
  <si>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</si>
  <si>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</si>
  <si>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</si>
  <si>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</si>
  <si>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</si>
  <si>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</si>
  <si>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</si>
  <si>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</si>
  <si>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</si>
  <si>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</si>
  <si>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</si>
  <si>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</si>
  <si>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</si>
  <si>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</si>
  <si>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</si>
  <si>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</si>
  <si>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</si>
  <si>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</si>
  <si>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</si>
  <si>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</si>
  <si>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</si>
  <si>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</si>
  <si>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</si>
  <si>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</si>
  <si>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</si>
  <si>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</si>
  <si>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</si>
  <si>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</si>
  <si>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</si>
  <si>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</si>
  <si>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</si>
  <si>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</si>
  <si>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</si>
  <si>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</si>
  <si>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</si>
  <si>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</si>
  <si>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</si>
  <si>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</si>
  <si>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</si>
  <si>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</si>
  <si>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</si>
  <si>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</si>
  <si>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</si>
  <si>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</si>
  <si>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</si>
  <si>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</si>
  <si>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</si>
  <si>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</si>
  <si>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</si>
  <si>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</si>
  <si>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</si>
  <si>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</si>
  <si>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</si>
  <si>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</si>
  <si>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</si>
  <si>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</si>
  <si>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</si>
  <si>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</si>
  <si>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</si>
  <si>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</si>
  <si>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</si>
  <si>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</si>
  <si>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</si>
  <si>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</si>
  <si>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</si>
  <si>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</si>
  <si>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</si>
  <si>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</si>
  <si>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</si>
  <si>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</si>
  <si>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</si>
  <si>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</si>
  <si>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</si>
  <si>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</si>
  <si>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</si>
  <si>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1035</t>
  </si>
  <si>
    <t>01</t>
  </si>
  <si>
    <t>Plynová kotelna</t>
  </si>
  <si>
    <t>801</t>
  </si>
  <si>
    <t>m3</t>
  </si>
  <si>
    <t>7231</t>
  </si>
  <si>
    <t>Plynová přípojka</t>
  </si>
  <si>
    <t xml:space="preserve">STL přípojka plynu, viz. samostatný rozpočet </t>
  </si>
  <si>
    <t>kpl</t>
  </si>
  <si>
    <t>95</t>
  </si>
  <si>
    <t>Dokončující konstrukce a práce</t>
  </si>
  <si>
    <t>952901111R00</t>
  </si>
  <si>
    <t xml:space="preserve">Vyčištění budov o výšce podlaží do 4 m </t>
  </si>
  <si>
    <t>m2</t>
  </si>
  <si>
    <t>35,20+2,40+37,40+76,13+67,0</t>
  </si>
  <si>
    <t>99</t>
  </si>
  <si>
    <t>Staveništní přesun hmot</t>
  </si>
  <si>
    <t>999281111R00</t>
  </si>
  <si>
    <t xml:space="preserve">Přesun hmot pro opravy a údržbu do výšky 25 m </t>
  </si>
  <si>
    <t>t</t>
  </si>
  <si>
    <t>723</t>
  </si>
  <si>
    <t>Vnitřní plyn</t>
  </si>
  <si>
    <t>Vnitřní plyn a plyn. přípojka, viz. samostatný rozpočet</t>
  </si>
  <si>
    <t>730</t>
  </si>
  <si>
    <t>Ústřední vytápění</t>
  </si>
  <si>
    <t xml:space="preserve">Vytápění, viz. samostatný rozpočet </t>
  </si>
  <si>
    <t>766</t>
  </si>
  <si>
    <t>Konstrukce truhlářské</t>
  </si>
  <si>
    <t>766492100R00</t>
  </si>
  <si>
    <t xml:space="preserve">Montáž obložení čel radiátorů, ozn.4 </t>
  </si>
  <si>
    <t>0,40*(13,70+9,50+5,30+6,35+5,70+2,15+1,45+0,25*5)</t>
  </si>
  <si>
    <t>60715112</t>
  </si>
  <si>
    <t>BIODESKA z masivního dřeva tl.19mm, popis dle tabulky</t>
  </si>
  <si>
    <t>18,16*1,04</t>
  </si>
  <si>
    <t>998766202R00</t>
  </si>
  <si>
    <t xml:space="preserve">Přesun hmot pro truhlářské konstr., výšky do 12 m </t>
  </si>
  <si>
    <t>767</t>
  </si>
  <si>
    <t>Konstrukce zámečnické</t>
  </si>
  <si>
    <t>767995102R00</t>
  </si>
  <si>
    <t xml:space="preserve">Výroba a montáž kov. atypických konstr. do 10 kg </t>
  </si>
  <si>
    <t>kg</t>
  </si>
  <si>
    <t>30/30/2:208,70*2,087*1,08</t>
  </si>
  <si>
    <t>DN 40/2:44,15*1,87*1,08</t>
  </si>
  <si>
    <t>per. plech:44,15*0,55*7,85*1,08</t>
  </si>
  <si>
    <t>kot. plech:2,60*1,08</t>
  </si>
  <si>
    <t>953981304R00</t>
  </si>
  <si>
    <t xml:space="preserve">Chemické kotvy, cihly, hl. 125 mm, M16, malta POLY </t>
  </si>
  <si>
    <t>kus</t>
  </si>
  <si>
    <t>553</t>
  </si>
  <si>
    <t xml:space="preserve">Ocel. konstrukce </t>
  </si>
  <si>
    <t>998767202R00</t>
  </si>
  <si>
    <t xml:space="preserve">Přesun hmot pro zámečnické konstr., výšky do 12 m </t>
  </si>
  <si>
    <t>M21</t>
  </si>
  <si>
    <t>Elektromontáže</t>
  </si>
  <si>
    <t>D+M</t>
  </si>
  <si>
    <t xml:space="preserve">Elektroinstalace, viz. samostatný rozpočet </t>
  </si>
  <si>
    <t>Zařízení staveniště</t>
  </si>
  <si>
    <t>Provoz investora</t>
  </si>
  <si>
    <t>Kompletační činnost (IČD)</t>
  </si>
  <si>
    <t>doplnit jednotkové ceny</t>
  </si>
  <si>
    <t>doplnit ceny ze samostatných rozpočtů</t>
  </si>
  <si>
    <t>NOVÁ PLYNOVÁ KOTELNA MŠ "ZA SOUDEM"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</si>
</sst>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" fontId="17" fillId="4" borderId="59" xfId="1" applyNumberFormat="1" applyFont="1" applyFill="1" applyBorder="1" applyAlignment="1">
      <alignment horizontal="right"/>
    </xf>
    <xf numFmtId="4" fontId="17" fillId="5" borderId="59" xfId="1" applyNumberFormat="1" applyFont="1" applyFill="1" applyBorder="1" applyAlignment="1">
      <alignment horizontal="right"/>
    </xf>
    <xf numFmtId="0" fontId="10" fillId="4" borderId="10" xfId="1" applyFill="1" applyBorder="1"/>
    <xf numFmtId="0" fontId="10" fillId="5" borderId="10" xfId="1" applyFill="1" applyBorder="1"/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1</v>
      </c>
      <c r="D2" s="5" t="str">
        <f>Rekapitulace!G2</f>
        <v>Plynová kotelna</v>
      </c>
      <c r="E2" s="6"/>
      <c r="F2" s="7" t="s">
        <v>2</v>
      </c>
      <c r="G2" s="8" t="s">
        <v>80</v>
      </c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78</v>
      </c>
      <c r="B5" s="18"/>
      <c r="C5" s="19" t="s">
        <v>79</v>
      </c>
      <c r="D5" s="20"/>
      <c r="E5" s="18"/>
      <c r="F5" s="13" t="s">
        <v>7</v>
      </c>
      <c r="G5" s="14" t="s">
        <v>81</v>
      </c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 t="s">
        <v>77</v>
      </c>
      <c r="B7" s="25"/>
      <c r="C7" s="26" t="s">
        <v>138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210"/>
      <c r="D8" s="210"/>
      <c r="E8" s="211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10">
        <f>Projektant</f>
        <v>0</v>
      </c>
      <c r="D9" s="210"/>
      <c r="E9" s="211"/>
      <c r="F9" s="13"/>
      <c r="G9" s="34"/>
      <c r="H9" s="35"/>
    </row>
    <row r="10" spans="1:57" x14ac:dyDescent="0.2">
      <c r="A10" s="29" t="s">
        <v>15</v>
      </c>
      <c r="B10" s="13"/>
      <c r="C10" s="210"/>
      <c r="D10" s="210"/>
      <c r="E10" s="210"/>
      <c r="F10" s="36"/>
      <c r="G10" s="37"/>
      <c r="H10" s="38"/>
    </row>
    <row r="11" spans="1:57" ht="13.5" customHeight="1" x14ac:dyDescent="0.2">
      <c r="A11" s="29" t="s">
        <v>16</v>
      </c>
      <c r="B11" s="13"/>
      <c r="C11" s="210"/>
      <c r="D11" s="210"/>
      <c r="E11" s="210"/>
      <c r="F11" s="39" t="s">
        <v>17</v>
      </c>
      <c r="G11" s="40">
        <v>181035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12"/>
      <c r="D12" s="212"/>
      <c r="E12" s="212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Rekapitulace!A20</f>
        <v>Zařízení staveniště</v>
      </c>
      <c r="E15" s="58"/>
      <c r="F15" s="59"/>
      <c r="G15" s="56">
        <f>Rekapitulace!I20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Rekapitulace!A21</f>
        <v>Provoz investora</v>
      </c>
      <c r="E16" s="60"/>
      <c r="F16" s="61"/>
      <c r="G16" s="56">
        <f>Rekapitulace!I21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 t="str">
        <f>Rekapitulace!A22</f>
        <v>Kompletační činnost (IČD)</v>
      </c>
      <c r="E17" s="60"/>
      <c r="F17" s="61"/>
      <c r="G17" s="56">
        <f>Rekapitulace!I22</f>
        <v>0</v>
      </c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31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13" t="s">
        <v>34</v>
      </c>
      <c r="B23" s="214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43</v>
      </c>
      <c r="B30" s="86"/>
      <c r="C30" s="87">
        <v>21</v>
      </c>
      <c r="D30" s="86" t="s">
        <v>44</v>
      </c>
      <c r="E30" s="88"/>
      <c r="F30" s="205">
        <f>C23-F32</f>
        <v>0</v>
      </c>
      <c r="G30" s="206"/>
    </row>
    <row r="31" spans="1:7" x14ac:dyDescent="0.2">
      <c r="A31" s="85" t="s">
        <v>45</v>
      </c>
      <c r="B31" s="86"/>
      <c r="C31" s="87">
        <f>SazbaDPH1</f>
        <v>21</v>
      </c>
      <c r="D31" s="86" t="s">
        <v>46</v>
      </c>
      <c r="E31" s="88"/>
      <c r="F31" s="205">
        <f>ROUND(PRODUCT(F30,C31/100),0)</f>
        <v>0</v>
      </c>
      <c r="G31" s="206"/>
    </row>
    <row r="32" spans="1:7" x14ac:dyDescent="0.2">
      <c r="A32" s="85" t="s">
        <v>43</v>
      </c>
      <c r="B32" s="86"/>
      <c r="C32" s="87">
        <v>0</v>
      </c>
      <c r="D32" s="86" t="s">
        <v>46</v>
      </c>
      <c r="E32" s="88"/>
      <c r="F32" s="205">
        <v>0</v>
      </c>
      <c r="G32" s="206"/>
    </row>
    <row r="33" spans="1:8" x14ac:dyDescent="0.2">
      <c r="A33" s="85" t="s">
        <v>45</v>
      </c>
      <c r="B33" s="89"/>
      <c r="C33" s="90">
        <f>SazbaDPH2</f>
        <v>0</v>
      </c>
      <c r="D33" s="86" t="s">
        <v>46</v>
      </c>
      <c r="E33" s="61"/>
      <c r="F33" s="205">
        <f>ROUND(PRODUCT(F32,C33/100),0)</f>
        <v>0</v>
      </c>
      <c r="G33" s="206"/>
    </row>
    <row r="34" spans="1:8" s="94" customFormat="1" ht="19.5" customHeight="1" thickBot="1" x14ac:dyDescent="0.3">
      <c r="A34" s="91" t="s">
        <v>47</v>
      </c>
      <c r="B34" s="92"/>
      <c r="C34" s="92"/>
      <c r="D34" s="92"/>
      <c r="E34" s="93"/>
      <c r="F34" s="207">
        <f>ROUND(SUM(F30:F33),0)</f>
        <v>0</v>
      </c>
      <c r="G34" s="208"/>
    </row>
    <row r="36" spans="1:8" x14ac:dyDescent="0.2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 x14ac:dyDescent="0.2">
      <c r="A37" s="95"/>
      <c r="B37" s="209"/>
      <c r="C37" s="209"/>
      <c r="D37" s="209"/>
      <c r="E37" s="209"/>
      <c r="F37" s="209"/>
      <c r="G37" s="209"/>
      <c r="H37" t="s">
        <v>6</v>
      </c>
    </row>
    <row r="38" spans="1:8" ht="12.75" customHeight="1" x14ac:dyDescent="0.2">
      <c r="A38" s="96"/>
      <c r="B38" s="209"/>
      <c r="C38" s="209"/>
      <c r="D38" s="209"/>
      <c r="E38" s="209"/>
      <c r="F38" s="209"/>
      <c r="G38" s="209"/>
      <c r="H38" t="s">
        <v>6</v>
      </c>
    </row>
    <row r="39" spans="1:8" x14ac:dyDescent="0.2">
      <c r="A39" s="96"/>
      <c r="B39" s="209"/>
      <c r="C39" s="209"/>
      <c r="D39" s="209"/>
      <c r="E39" s="209"/>
      <c r="F39" s="209"/>
      <c r="G39" s="209"/>
      <c r="H39" t="s">
        <v>6</v>
      </c>
    </row>
    <row r="40" spans="1:8" x14ac:dyDescent="0.2">
      <c r="A40" s="96"/>
      <c r="B40" s="209"/>
      <c r="C40" s="209"/>
      <c r="D40" s="209"/>
      <c r="E40" s="209"/>
      <c r="F40" s="209"/>
      <c r="G40" s="209"/>
      <c r="H40" t="s">
        <v>6</v>
      </c>
    </row>
    <row r="41" spans="1:8" x14ac:dyDescent="0.2">
      <c r="A41" s="96"/>
      <c r="B41" s="209"/>
      <c r="C41" s="209"/>
      <c r="D41" s="209"/>
      <c r="E41" s="209"/>
      <c r="F41" s="209"/>
      <c r="G41" s="209"/>
      <c r="H41" t="s">
        <v>6</v>
      </c>
    </row>
    <row r="42" spans="1:8" x14ac:dyDescent="0.2">
      <c r="A42" s="96"/>
      <c r="B42" s="209"/>
      <c r="C42" s="209"/>
      <c r="D42" s="209"/>
      <c r="E42" s="209"/>
      <c r="F42" s="209"/>
      <c r="G42" s="209"/>
      <c r="H42" t="s">
        <v>6</v>
      </c>
    </row>
    <row r="43" spans="1:8" x14ac:dyDescent="0.2">
      <c r="A43" s="96"/>
      <c r="B43" s="209"/>
      <c r="C43" s="209"/>
      <c r="D43" s="209"/>
      <c r="E43" s="209"/>
      <c r="F43" s="209"/>
      <c r="G43" s="209"/>
      <c r="H43" t="s">
        <v>6</v>
      </c>
    </row>
    <row r="44" spans="1:8" x14ac:dyDescent="0.2">
      <c r="A44" s="96"/>
      <c r="B44" s="209"/>
      <c r="C44" s="209"/>
      <c r="D44" s="209"/>
      <c r="E44" s="209"/>
      <c r="F44" s="209"/>
      <c r="G44" s="209"/>
      <c r="H44" t="s">
        <v>6</v>
      </c>
    </row>
    <row r="45" spans="1:8" ht="0.75" customHeight="1" x14ac:dyDescent="0.2">
      <c r="A45" s="96"/>
      <c r="B45" s="209"/>
      <c r="C45" s="209"/>
      <c r="D45" s="209"/>
      <c r="E45" s="209"/>
      <c r="F45" s="209"/>
      <c r="G45" s="209"/>
      <c r="H45" t="s">
        <v>6</v>
      </c>
    </row>
    <row r="46" spans="1:8" x14ac:dyDescent="0.2">
      <c r="B46" s="204"/>
      <c r="C46" s="204"/>
      <c r="D46" s="204"/>
      <c r="E46" s="204"/>
      <c r="F46" s="204"/>
      <c r="G46" s="204"/>
    </row>
    <row r="47" spans="1:8" x14ac:dyDescent="0.2">
      <c r="B47" s="204"/>
      <c r="C47" s="204"/>
      <c r="D47" s="204"/>
      <c r="E47" s="204"/>
      <c r="F47" s="204"/>
      <c r="G47" s="204"/>
    </row>
    <row r="48" spans="1:8" x14ac:dyDescent="0.2">
      <c r="B48" s="204"/>
      <c r="C48" s="204"/>
      <c r="D48" s="204"/>
      <c r="E48" s="204"/>
      <c r="F48" s="204"/>
      <c r="G48" s="204"/>
    </row>
    <row r="49" spans="2:7" x14ac:dyDescent="0.2">
      <c r="B49" s="204"/>
      <c r="C49" s="204"/>
      <c r="D49" s="204"/>
      <c r="E49" s="204"/>
      <c r="F49" s="204"/>
      <c r="G49" s="204"/>
    </row>
    <row r="50" spans="2:7" x14ac:dyDescent="0.2">
      <c r="B50" s="204"/>
      <c r="C50" s="204"/>
      <c r="D50" s="204"/>
      <c r="E50" s="204"/>
      <c r="F50" s="204"/>
      <c r="G50" s="204"/>
    </row>
    <row r="51" spans="2:7" x14ac:dyDescent="0.2">
      <c r="B51" s="204"/>
      <c r="C51" s="204"/>
      <c r="D51" s="204"/>
      <c r="E51" s="204"/>
      <c r="F51" s="204"/>
      <c r="G51" s="204"/>
    </row>
    <row r="52" spans="2:7" x14ac:dyDescent="0.2">
      <c r="B52" s="204"/>
      <c r="C52" s="204"/>
      <c r="D52" s="204"/>
      <c r="E52" s="204"/>
      <c r="F52" s="204"/>
      <c r="G52" s="204"/>
    </row>
    <row r="53" spans="2:7" x14ac:dyDescent="0.2">
      <c r="B53" s="204"/>
      <c r="C53" s="204"/>
      <c r="D53" s="204"/>
      <c r="E53" s="204"/>
      <c r="F53" s="204"/>
      <c r="G53" s="204"/>
    </row>
    <row r="54" spans="2:7" x14ac:dyDescent="0.2">
      <c r="B54" s="204"/>
      <c r="C54" s="204"/>
      <c r="D54" s="204"/>
      <c r="E54" s="204"/>
      <c r="F54" s="204"/>
      <c r="G54" s="204"/>
    </row>
    <row r="55" spans="2:7" x14ac:dyDescent="0.2">
      <c r="B55" s="204"/>
      <c r="C55" s="204"/>
      <c r="D55" s="204"/>
      <c r="E55" s="204"/>
      <c r="F55" s="204"/>
      <c r="G55" s="204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4"/>
  <sheetViews>
    <sheetView workbookViewId="0">
      <selection activeCell="H23" sqref="H23:I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5" t="s">
        <v>49</v>
      </c>
      <c r="B1" s="216"/>
      <c r="C1" s="97" t="str">
        <f>CONCATENATE(cislostavby," ",nazevstavby)</f>
        <v>1035 NOVÁ PLYNOVÁ KOTELNA MŠ "ZA SOUDEM"</v>
      </c>
      <c r="D1" s="98"/>
      <c r="E1" s="99"/>
      <c r="F1" s="98"/>
      <c r="G1" s="100" t="s">
        <v>50</v>
      </c>
      <c r="H1" s="101" t="s">
        <v>75</v>
      </c>
      <c r="I1" s="102"/>
    </row>
    <row r="2" spans="1:9" ht="13.5" thickBot="1" x14ac:dyDescent="0.25">
      <c r="A2" s="217" t="s">
        <v>51</v>
      </c>
      <c r="B2" s="218"/>
      <c r="C2" s="103" t="str">
        <f>CONCATENATE(cisloobjektu," ",nazevobjektu)</f>
        <v>01 Plynová kotelna</v>
      </c>
      <c r="D2" s="104"/>
      <c r="E2" s="105"/>
      <c r="F2" s="104"/>
      <c r="G2" s="219" t="s">
        <v>79</v>
      </c>
      <c r="H2" s="220"/>
      <c r="I2" s="221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 x14ac:dyDescent="0.2">
      <c r="A7" s="200" t="str">
        <f>Položky!B7</f>
        <v>7231</v>
      </c>
      <c r="B7" s="115" t="str">
        <f>Položky!C7</f>
        <v>Plynová přípojka</v>
      </c>
      <c r="C7" s="66"/>
      <c r="D7" s="116"/>
      <c r="E7" s="201">
        <f>Položky!BA9</f>
        <v>0</v>
      </c>
      <c r="F7" s="202">
        <f>Položky!BB9</f>
        <v>0</v>
      </c>
      <c r="G7" s="202">
        <f>Položky!BC9</f>
        <v>0</v>
      </c>
      <c r="H7" s="202">
        <f>Položky!BD9</f>
        <v>0</v>
      </c>
      <c r="I7" s="203">
        <f>Položky!BE9</f>
        <v>0</v>
      </c>
    </row>
    <row r="8" spans="1:9" s="35" customFormat="1" x14ac:dyDescent="0.2">
      <c r="A8" s="200" t="str">
        <f>Položky!B10</f>
        <v>95</v>
      </c>
      <c r="B8" s="115" t="str">
        <f>Položky!C10</f>
        <v>Dokončující konstrukce a práce</v>
      </c>
      <c r="C8" s="66"/>
      <c r="D8" s="116"/>
      <c r="E8" s="201">
        <f>Položky!BA13</f>
        <v>0</v>
      </c>
      <c r="F8" s="202">
        <f>Položky!BB13</f>
        <v>0</v>
      </c>
      <c r="G8" s="202">
        <f>Položky!BC13</f>
        <v>0</v>
      </c>
      <c r="H8" s="202">
        <f>Položky!BD13</f>
        <v>0</v>
      </c>
      <c r="I8" s="203">
        <f>Položky!BE13</f>
        <v>0</v>
      </c>
    </row>
    <row r="9" spans="1:9" s="35" customFormat="1" x14ac:dyDescent="0.2">
      <c r="A9" s="200" t="str">
        <f>Položky!B14</f>
        <v>99</v>
      </c>
      <c r="B9" s="115" t="str">
        <f>Položky!C14</f>
        <v>Staveništní přesun hmot</v>
      </c>
      <c r="C9" s="66"/>
      <c r="D9" s="116"/>
      <c r="E9" s="201">
        <f>Položky!BA16</f>
        <v>0</v>
      </c>
      <c r="F9" s="202">
        <f>Položky!BB16</f>
        <v>0</v>
      </c>
      <c r="G9" s="202">
        <f>Položky!BC16</f>
        <v>0</v>
      </c>
      <c r="H9" s="202">
        <f>Položky!BD16</f>
        <v>0</v>
      </c>
      <c r="I9" s="203">
        <f>Položky!BE16</f>
        <v>0</v>
      </c>
    </row>
    <row r="10" spans="1:9" s="35" customFormat="1" x14ac:dyDescent="0.2">
      <c r="A10" s="200" t="str">
        <f>Položky!B17</f>
        <v>723</v>
      </c>
      <c r="B10" s="115" t="str">
        <f>Položky!C17</f>
        <v>Vnitřní plyn</v>
      </c>
      <c r="C10" s="66"/>
      <c r="D10" s="116"/>
      <c r="E10" s="201">
        <f>Položky!BA19</f>
        <v>0</v>
      </c>
      <c r="F10" s="202">
        <f>Položky!BB19</f>
        <v>0</v>
      </c>
      <c r="G10" s="202">
        <f>Položky!BC19</f>
        <v>0</v>
      </c>
      <c r="H10" s="202">
        <f>Položky!BD19</f>
        <v>0</v>
      </c>
      <c r="I10" s="203">
        <f>Položky!BE19</f>
        <v>0</v>
      </c>
    </row>
    <row r="11" spans="1:9" s="35" customFormat="1" x14ac:dyDescent="0.2">
      <c r="A11" s="200" t="str">
        <f>Položky!B20</f>
        <v>730</v>
      </c>
      <c r="B11" s="115" t="str">
        <f>Položky!C20</f>
        <v>Ústřední vytápění</v>
      </c>
      <c r="C11" s="66"/>
      <c r="D11" s="116"/>
      <c r="E11" s="201">
        <f>Položky!BA22</f>
        <v>0</v>
      </c>
      <c r="F11" s="202">
        <f>Položky!BB22</f>
        <v>0</v>
      </c>
      <c r="G11" s="202">
        <f>Položky!BC22</f>
        <v>0</v>
      </c>
      <c r="H11" s="202">
        <f>Položky!BD22</f>
        <v>0</v>
      </c>
      <c r="I11" s="203">
        <f>Položky!BE22</f>
        <v>0</v>
      </c>
    </row>
    <row r="12" spans="1:9" s="35" customFormat="1" x14ac:dyDescent="0.2">
      <c r="A12" s="200" t="str">
        <f>Položky!B23</f>
        <v>766</v>
      </c>
      <c r="B12" s="115" t="str">
        <f>Položky!C23</f>
        <v>Konstrukce truhlářské</v>
      </c>
      <c r="C12" s="66"/>
      <c r="D12" s="116"/>
      <c r="E12" s="201">
        <f>Položky!BA29</f>
        <v>0</v>
      </c>
      <c r="F12" s="202">
        <f>Položky!BB29</f>
        <v>0</v>
      </c>
      <c r="G12" s="202">
        <f>Položky!BC29</f>
        <v>0</v>
      </c>
      <c r="H12" s="202">
        <f>Položky!BD29</f>
        <v>0</v>
      </c>
      <c r="I12" s="203">
        <f>Položky!BE29</f>
        <v>0</v>
      </c>
    </row>
    <row r="13" spans="1:9" s="35" customFormat="1" x14ac:dyDescent="0.2">
      <c r="A13" s="200" t="str">
        <f>Položky!B30</f>
        <v>767</v>
      </c>
      <c r="B13" s="115" t="str">
        <f>Položky!C30</f>
        <v>Konstrukce zámečnické</v>
      </c>
      <c r="C13" s="66"/>
      <c r="D13" s="116"/>
      <c r="E13" s="201">
        <f>Položky!BA39</f>
        <v>0</v>
      </c>
      <c r="F13" s="202">
        <f>Položky!BB39</f>
        <v>0</v>
      </c>
      <c r="G13" s="202">
        <f>Položky!BC39</f>
        <v>0</v>
      </c>
      <c r="H13" s="202">
        <f>Položky!BD39</f>
        <v>0</v>
      </c>
      <c r="I13" s="203">
        <f>Položky!BE39</f>
        <v>0</v>
      </c>
    </row>
    <row r="14" spans="1:9" s="35" customFormat="1" ht="13.5" thickBot="1" x14ac:dyDescent="0.25">
      <c r="A14" s="200" t="str">
        <f>Položky!B40</f>
        <v>M21</v>
      </c>
      <c r="B14" s="115" t="str">
        <f>Položky!C40</f>
        <v>Elektromontáže</v>
      </c>
      <c r="C14" s="66"/>
      <c r="D14" s="116"/>
      <c r="E14" s="201">
        <f>Položky!BA42</f>
        <v>0</v>
      </c>
      <c r="F14" s="202">
        <f>Položky!BB42</f>
        <v>0</v>
      </c>
      <c r="G14" s="202">
        <f>Položky!BC42</f>
        <v>0</v>
      </c>
      <c r="H14" s="202">
        <f>Položky!BD42</f>
        <v>0</v>
      </c>
      <c r="I14" s="203">
        <f>Položky!BE42</f>
        <v>0</v>
      </c>
    </row>
    <row r="15" spans="1:9" s="123" customFormat="1" ht="13.5" thickBot="1" x14ac:dyDescent="0.25">
      <c r="A15" s="117"/>
      <c r="B15" s="118" t="s">
        <v>58</v>
      </c>
      <c r="C15" s="118"/>
      <c r="D15" s="119"/>
      <c r="E15" s="120">
        <f>SUM(E7:E14)</f>
        <v>0</v>
      </c>
      <c r="F15" s="121">
        <f>SUM(F7:F14)</f>
        <v>0</v>
      </c>
      <c r="G15" s="121">
        <f>SUM(G7:G14)</f>
        <v>0</v>
      </c>
      <c r="H15" s="121">
        <f>SUM(H7:H14)</f>
        <v>0</v>
      </c>
      <c r="I15" s="122">
        <f>SUM(I7:I14)</f>
        <v>0</v>
      </c>
    </row>
    <row r="16" spans="1:9" x14ac:dyDescent="0.2">
      <c r="A16" s="66"/>
      <c r="B16" s="66"/>
      <c r="C16" s="66"/>
      <c r="D16" s="66"/>
      <c r="E16" s="66"/>
      <c r="F16" s="66"/>
      <c r="G16" s="66"/>
      <c r="H16" s="66"/>
      <c r="I16" s="66"/>
    </row>
    <row r="17" spans="1:57" ht="19.5" customHeight="1" x14ac:dyDescent="0.25">
      <c r="A17" s="107" t="s">
        <v>59</v>
      </c>
      <c r="B17" s="107"/>
      <c r="C17" s="107"/>
      <c r="D17" s="107"/>
      <c r="E17" s="107"/>
      <c r="F17" s="107"/>
      <c r="G17" s="124"/>
      <c r="H17" s="107"/>
      <c r="I17" s="107"/>
      <c r="BA17" s="41"/>
      <c r="BB17" s="41"/>
      <c r="BC17" s="41"/>
      <c r="BD17" s="41"/>
      <c r="BE17" s="41"/>
    </row>
    <row r="18" spans="1:57" ht="13.5" thickBot="1" x14ac:dyDescent="0.25">
      <c r="A18" s="77"/>
      <c r="B18" s="77"/>
      <c r="C18" s="77"/>
      <c r="D18" s="77"/>
      <c r="E18" s="77"/>
      <c r="F18" s="77"/>
      <c r="G18" s="77"/>
      <c r="H18" s="77"/>
      <c r="I18" s="77"/>
    </row>
    <row r="19" spans="1:57" x14ac:dyDescent="0.2">
      <c r="A19" s="71" t="s">
        <v>60</v>
      </c>
      <c r="B19" s="72"/>
      <c r="C19" s="72"/>
      <c r="D19" s="125"/>
      <c r="E19" s="126" t="s">
        <v>61</v>
      </c>
      <c r="F19" s="127" t="s">
        <v>62</v>
      </c>
      <c r="G19" s="128" t="s">
        <v>63</v>
      </c>
      <c r="H19" s="129"/>
      <c r="I19" s="130" t="s">
        <v>61</v>
      </c>
    </row>
    <row r="20" spans="1:57" x14ac:dyDescent="0.2">
      <c r="A20" s="64" t="s">
        <v>133</v>
      </c>
      <c r="B20" s="55"/>
      <c r="C20" s="55"/>
      <c r="D20" s="131"/>
      <c r="E20" s="132">
        <v>0</v>
      </c>
      <c r="F20" s="133">
        <v>2.2999999999999998</v>
      </c>
      <c r="G20" s="134">
        <f>CHOOSE(BA20+1,HSV+PSV,HSV+PSV+Mont,HSV+PSV+Dodavka+Mont,HSV,PSV,Mont,Dodavka,Mont+Dodavka,0)</f>
        <v>0</v>
      </c>
      <c r="H20" s="135"/>
      <c r="I20" s="136">
        <f>E20+F20*G20/100</f>
        <v>0</v>
      </c>
      <c r="BA20">
        <v>1</v>
      </c>
    </row>
    <row r="21" spans="1:57" x14ac:dyDescent="0.2">
      <c r="A21" s="64" t="s">
        <v>134</v>
      </c>
      <c r="B21" s="55"/>
      <c r="C21" s="55"/>
      <c r="D21" s="131"/>
      <c r="E21" s="132">
        <v>0</v>
      </c>
      <c r="F21" s="133">
        <v>0.6</v>
      </c>
      <c r="G21" s="134">
        <f>CHOOSE(BA21+1,HSV+PSV,HSV+PSV+Mont,HSV+PSV+Dodavka+Mont,HSV,PSV,Mont,Dodavka,Mont+Dodavka,0)</f>
        <v>0</v>
      </c>
      <c r="H21" s="135"/>
      <c r="I21" s="136">
        <f>E21+F21*G21/100</f>
        <v>0</v>
      </c>
      <c r="BA21">
        <v>1</v>
      </c>
    </row>
    <row r="22" spans="1:57" x14ac:dyDescent="0.2">
      <c r="A22" s="64" t="s">
        <v>135</v>
      </c>
      <c r="B22" s="55"/>
      <c r="C22" s="55"/>
      <c r="D22" s="131"/>
      <c r="E22" s="132">
        <v>0</v>
      </c>
      <c r="F22" s="133">
        <v>1</v>
      </c>
      <c r="G22" s="134">
        <f>CHOOSE(BA22+1,HSV+PSV,HSV+PSV+Mont,HSV+PSV+Dodavka+Mont,HSV,PSV,Mont,Dodavka,Mont+Dodavka,0)</f>
        <v>0</v>
      </c>
      <c r="H22" s="135"/>
      <c r="I22" s="136">
        <f>E22+F22*G22/100</f>
        <v>0</v>
      </c>
      <c r="BA22">
        <v>2</v>
      </c>
    </row>
    <row r="23" spans="1:57" ht="13.5" thickBot="1" x14ac:dyDescent="0.25">
      <c r="A23" s="137"/>
      <c r="B23" s="138" t="s">
        <v>64</v>
      </c>
      <c r="C23" s="139"/>
      <c r="D23" s="140"/>
      <c r="E23" s="141"/>
      <c r="F23" s="142"/>
      <c r="G23" s="142"/>
      <c r="H23" s="222">
        <f>SUM(I20:I22)</f>
        <v>0</v>
      </c>
      <c r="I23" s="223"/>
    </row>
    <row r="25" spans="1:57" x14ac:dyDescent="0.2">
      <c r="B25" s="123"/>
      <c r="F25" s="143"/>
      <c r="G25" s="144"/>
      <c r="H25" s="144"/>
      <c r="I25" s="145"/>
    </row>
    <row r="26" spans="1:57" x14ac:dyDescent="0.2">
      <c r="F26" s="143"/>
      <c r="G26" s="144"/>
      <c r="H26" s="144"/>
      <c r="I26" s="145"/>
    </row>
    <row r="27" spans="1:57" x14ac:dyDescent="0.2">
      <c r="F27" s="143"/>
      <c r="G27" s="144"/>
      <c r="H27" s="144"/>
      <c r="I27" s="145"/>
    </row>
    <row r="28" spans="1:57" x14ac:dyDescent="0.2">
      <c r="F28" s="143"/>
      <c r="G28" s="144"/>
      <c r="H28" s="144"/>
      <c r="I28" s="145"/>
    </row>
    <row r="29" spans="1:57" x14ac:dyDescent="0.2">
      <c r="F29" s="143"/>
      <c r="G29" s="144"/>
      <c r="H29" s="144"/>
      <c r="I29" s="145"/>
    </row>
    <row r="30" spans="1:57" x14ac:dyDescent="0.2">
      <c r="F30" s="143"/>
      <c r="G30" s="144"/>
      <c r="H30" s="144"/>
      <c r="I30" s="145"/>
    </row>
    <row r="31" spans="1:57" x14ac:dyDescent="0.2">
      <c r="F31" s="143"/>
      <c r="G31" s="144"/>
      <c r="H31" s="144"/>
      <c r="I31" s="145"/>
    </row>
    <row r="32" spans="1:57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115"/>
  <sheetViews>
    <sheetView showGridLines="0" showZeros="0" zoomScaleNormal="100" workbookViewId="0">
      <selection activeCell="K39" sqref="K39"/>
    </sheetView>
  </sheetViews>
  <sheetFormatPr defaultColWidth="9.140625"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6" t="s">
        <v>65</v>
      </c>
      <c r="B1" s="226"/>
      <c r="C1" s="226"/>
      <c r="D1" s="226"/>
      <c r="E1" s="226"/>
      <c r="F1" s="226"/>
      <c r="G1" s="226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5" t="s">
        <v>49</v>
      </c>
      <c r="B3" s="216"/>
      <c r="C3" s="97" t="str">
        <f>CONCATENATE(cislostavby," ",nazevstavby)</f>
        <v>1035 NOVÁ PLYNOVÁ KOTELNA MŠ "ZA SOUDEM"</v>
      </c>
      <c r="D3" s="151"/>
      <c r="E3" s="152" t="s">
        <v>66</v>
      </c>
      <c r="F3" s="153" t="str">
        <f>Rekapitulace!H1</f>
        <v>1</v>
      </c>
      <c r="G3" s="154"/>
    </row>
    <row r="4" spans="1:104" ht="13.5" thickBot="1" x14ac:dyDescent="0.25">
      <c r="A4" s="227" t="s">
        <v>51</v>
      </c>
      <c r="B4" s="218"/>
      <c r="C4" s="103" t="str">
        <f>CONCATENATE(cisloobjektu," ",nazevobjektu)</f>
        <v>01 Plynová kotelna</v>
      </c>
      <c r="D4" s="155"/>
      <c r="E4" s="228" t="str">
        <f>Rekapitulace!G2</f>
        <v>Plynová kotelna</v>
      </c>
      <c r="F4" s="229"/>
      <c r="G4" s="230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 x14ac:dyDescent="0.2">
      <c r="A7" s="163" t="s">
        <v>74</v>
      </c>
      <c r="B7" s="164" t="s">
        <v>82</v>
      </c>
      <c r="C7" s="165" t="s">
        <v>83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82</v>
      </c>
      <c r="C8" s="173" t="s">
        <v>84</v>
      </c>
      <c r="D8" s="174" t="s">
        <v>85</v>
      </c>
      <c r="E8" s="175">
        <v>1</v>
      </c>
      <c r="F8" s="231"/>
      <c r="G8" s="176">
        <f>E8*F8</f>
        <v>0</v>
      </c>
      <c r="O8" s="170">
        <v>2</v>
      </c>
      <c r="AA8" s="146">
        <v>12</v>
      </c>
      <c r="AB8" s="146">
        <v>0</v>
      </c>
      <c r="AC8" s="146">
        <v>10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12</v>
      </c>
      <c r="CB8" s="177">
        <v>0</v>
      </c>
      <c r="CZ8" s="146">
        <v>0</v>
      </c>
    </row>
    <row r="9" spans="1:104" x14ac:dyDescent="0.2">
      <c r="A9" s="184"/>
      <c r="B9" s="185" t="s">
        <v>76</v>
      </c>
      <c r="C9" s="186" t="str">
        <f>CONCATENATE(B7," ",C7)</f>
        <v>7231 Plynová přípojka</v>
      </c>
      <c r="D9" s="187"/>
      <c r="E9" s="188"/>
      <c r="F9" s="189"/>
      <c r="G9" s="190">
        <f>SUM(G7:G8)</f>
        <v>0</v>
      </c>
      <c r="O9" s="170">
        <v>4</v>
      </c>
      <c r="BA9" s="191">
        <f>SUM(BA7:BA8)</f>
        <v>0</v>
      </c>
      <c r="BB9" s="191">
        <f>SUM(BB7:BB8)</f>
        <v>0</v>
      </c>
      <c r="BC9" s="191">
        <f>SUM(BC7:BC8)</f>
        <v>0</v>
      </c>
      <c r="BD9" s="191">
        <f>SUM(BD7:BD8)</f>
        <v>0</v>
      </c>
      <c r="BE9" s="191">
        <f>SUM(BE7:BE8)</f>
        <v>0</v>
      </c>
    </row>
    <row r="10" spans="1:104" x14ac:dyDescent="0.2">
      <c r="A10" s="163" t="s">
        <v>74</v>
      </c>
      <c r="B10" s="164" t="s">
        <v>86</v>
      </c>
      <c r="C10" s="165" t="s">
        <v>87</v>
      </c>
      <c r="D10" s="166"/>
      <c r="E10" s="167"/>
      <c r="F10" s="167"/>
      <c r="G10" s="168"/>
      <c r="H10" s="169"/>
      <c r="I10" s="169"/>
      <c r="O10" s="170">
        <v>1</v>
      </c>
    </row>
    <row r="11" spans="1:104" x14ac:dyDescent="0.2">
      <c r="A11" s="171">
        <v>2</v>
      </c>
      <c r="B11" s="172" t="s">
        <v>88</v>
      </c>
      <c r="C11" s="173" t="s">
        <v>89</v>
      </c>
      <c r="D11" s="174" t="s">
        <v>90</v>
      </c>
      <c r="E11" s="175">
        <v>218.13</v>
      </c>
      <c r="F11" s="232"/>
      <c r="G11" s="176">
        <f>E11*F11</f>
        <v>0</v>
      </c>
      <c r="O11" s="170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</v>
      </c>
      <c r="CB11" s="177">
        <v>1</v>
      </c>
      <c r="CZ11" s="146">
        <v>4.0000000000000003E-5</v>
      </c>
    </row>
    <row r="12" spans="1:104" x14ac:dyDescent="0.2">
      <c r="A12" s="178"/>
      <c r="B12" s="180"/>
      <c r="C12" s="224" t="s">
        <v>91</v>
      </c>
      <c r="D12" s="225"/>
      <c r="E12" s="181">
        <v>218.13</v>
      </c>
      <c r="F12" s="182"/>
      <c r="G12" s="183"/>
      <c r="M12" s="179" t="s">
        <v>91</v>
      </c>
      <c r="O12" s="170"/>
    </row>
    <row r="13" spans="1:104" x14ac:dyDescent="0.2">
      <c r="A13" s="184"/>
      <c r="B13" s="185" t="s">
        <v>76</v>
      </c>
      <c r="C13" s="186" t="str">
        <f>CONCATENATE(B10," ",C10)</f>
        <v>95 Dokončující konstrukce a práce</v>
      </c>
      <c r="D13" s="187"/>
      <c r="E13" s="188"/>
      <c r="F13" s="189"/>
      <c r="G13" s="190">
        <f>SUM(G10:G12)</f>
        <v>0</v>
      </c>
      <c r="O13" s="170">
        <v>4</v>
      </c>
      <c r="BA13" s="191">
        <f>SUM(BA10:BA12)</f>
        <v>0</v>
      </c>
      <c r="BB13" s="191">
        <f>SUM(BB10:BB12)</f>
        <v>0</v>
      </c>
      <c r="BC13" s="191">
        <f>SUM(BC10:BC12)</f>
        <v>0</v>
      </c>
      <c r="BD13" s="191">
        <f>SUM(BD10:BD12)</f>
        <v>0</v>
      </c>
      <c r="BE13" s="191">
        <f>SUM(BE10:BE12)</f>
        <v>0</v>
      </c>
    </row>
    <row r="14" spans="1:104" x14ac:dyDescent="0.2">
      <c r="A14" s="163" t="s">
        <v>74</v>
      </c>
      <c r="B14" s="164" t="s">
        <v>92</v>
      </c>
      <c r="C14" s="165" t="s">
        <v>93</v>
      </c>
      <c r="D14" s="166"/>
      <c r="E14" s="167"/>
      <c r="F14" s="167"/>
      <c r="G14" s="168"/>
      <c r="H14" s="169"/>
      <c r="I14" s="169"/>
      <c r="O14" s="170">
        <v>1</v>
      </c>
    </row>
    <row r="15" spans="1:104" x14ac:dyDescent="0.2">
      <c r="A15" s="171">
        <v>3</v>
      </c>
      <c r="B15" s="172" t="s">
        <v>94</v>
      </c>
      <c r="C15" s="173" t="s">
        <v>95</v>
      </c>
      <c r="D15" s="174" t="s">
        <v>96</v>
      </c>
      <c r="E15" s="175">
        <v>8.7252000000000007E-3</v>
      </c>
      <c r="F15" s="232"/>
      <c r="G15" s="176">
        <f>E15*F15</f>
        <v>0</v>
      </c>
      <c r="O15" s="170">
        <v>2</v>
      </c>
      <c r="AA15" s="146">
        <v>7</v>
      </c>
      <c r="AB15" s="146">
        <v>1</v>
      </c>
      <c r="AC15" s="146">
        <v>2</v>
      </c>
      <c r="AZ15" s="146">
        <v>1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7</v>
      </c>
      <c r="CB15" s="177">
        <v>1</v>
      </c>
      <c r="CZ15" s="146">
        <v>0</v>
      </c>
    </row>
    <row r="16" spans="1:104" x14ac:dyDescent="0.2">
      <c r="A16" s="184"/>
      <c r="B16" s="185" t="s">
        <v>76</v>
      </c>
      <c r="C16" s="186" t="str">
        <f>CONCATENATE(B14," ",C14)</f>
        <v>99 Staveništní přesun hmot</v>
      </c>
      <c r="D16" s="187"/>
      <c r="E16" s="188"/>
      <c r="F16" s="189"/>
      <c r="G16" s="190">
        <f>SUM(G14:G15)</f>
        <v>0</v>
      </c>
      <c r="O16" s="170">
        <v>4</v>
      </c>
      <c r="BA16" s="191">
        <f>SUM(BA14:BA15)</f>
        <v>0</v>
      </c>
      <c r="BB16" s="191">
        <f>SUM(BB14:BB15)</f>
        <v>0</v>
      </c>
      <c r="BC16" s="191">
        <f>SUM(BC14:BC15)</f>
        <v>0</v>
      </c>
      <c r="BD16" s="191">
        <f>SUM(BD14:BD15)</f>
        <v>0</v>
      </c>
      <c r="BE16" s="191">
        <f>SUM(BE14:BE15)</f>
        <v>0</v>
      </c>
    </row>
    <row r="17" spans="1:104" x14ac:dyDescent="0.2">
      <c r="A17" s="163" t="s">
        <v>74</v>
      </c>
      <c r="B17" s="164" t="s">
        <v>97</v>
      </c>
      <c r="C17" s="165" t="s">
        <v>98</v>
      </c>
      <c r="D17" s="166"/>
      <c r="E17" s="167"/>
      <c r="F17" s="167"/>
      <c r="G17" s="168"/>
      <c r="H17" s="169"/>
      <c r="I17" s="169"/>
      <c r="O17" s="170">
        <v>1</v>
      </c>
    </row>
    <row r="18" spans="1:104" x14ac:dyDescent="0.2">
      <c r="A18" s="171">
        <v>4</v>
      </c>
      <c r="B18" s="172" t="s">
        <v>97</v>
      </c>
      <c r="C18" s="173" t="s">
        <v>99</v>
      </c>
      <c r="D18" s="174" t="s">
        <v>85</v>
      </c>
      <c r="E18" s="175">
        <v>1</v>
      </c>
      <c r="F18" s="231"/>
      <c r="G18" s="176">
        <f>E18*F18</f>
        <v>0</v>
      </c>
      <c r="O18" s="170">
        <v>2</v>
      </c>
      <c r="AA18" s="146">
        <v>12</v>
      </c>
      <c r="AB18" s="146">
        <v>0</v>
      </c>
      <c r="AC18" s="146">
        <v>12</v>
      </c>
      <c r="AZ18" s="146">
        <v>2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12</v>
      </c>
      <c r="CB18" s="177">
        <v>0</v>
      </c>
      <c r="CZ18" s="146">
        <v>0</v>
      </c>
    </row>
    <row r="19" spans="1:104" x14ac:dyDescent="0.2">
      <c r="A19" s="184"/>
      <c r="B19" s="185" t="s">
        <v>76</v>
      </c>
      <c r="C19" s="186" t="str">
        <f>CONCATENATE(B17," ",C17)</f>
        <v>723 Vnitřní plyn</v>
      </c>
      <c r="D19" s="187"/>
      <c r="E19" s="188"/>
      <c r="F19" s="189"/>
      <c r="G19" s="190">
        <f>SUM(G17:G18)</f>
        <v>0</v>
      </c>
      <c r="O19" s="170">
        <v>4</v>
      </c>
      <c r="BA19" s="191">
        <f>SUM(BA17:BA18)</f>
        <v>0</v>
      </c>
      <c r="BB19" s="191">
        <f>SUM(BB17:BB18)</f>
        <v>0</v>
      </c>
      <c r="BC19" s="191">
        <f>SUM(BC17:BC18)</f>
        <v>0</v>
      </c>
      <c r="BD19" s="191">
        <f>SUM(BD17:BD18)</f>
        <v>0</v>
      </c>
      <c r="BE19" s="191">
        <f>SUM(BE17:BE18)</f>
        <v>0</v>
      </c>
    </row>
    <row r="20" spans="1:104" x14ac:dyDescent="0.2">
      <c r="A20" s="163" t="s">
        <v>74</v>
      </c>
      <c r="B20" s="164" t="s">
        <v>100</v>
      </c>
      <c r="C20" s="165" t="s">
        <v>101</v>
      </c>
      <c r="D20" s="166"/>
      <c r="E20" s="167"/>
      <c r="F20" s="167"/>
      <c r="G20" s="168"/>
      <c r="H20" s="169"/>
      <c r="I20" s="169"/>
      <c r="O20" s="170">
        <v>1</v>
      </c>
    </row>
    <row r="21" spans="1:104" x14ac:dyDescent="0.2">
      <c r="A21" s="171">
        <v>5</v>
      </c>
      <c r="B21" s="172" t="s">
        <v>100</v>
      </c>
      <c r="C21" s="173" t="s">
        <v>102</v>
      </c>
      <c r="D21" s="174" t="s">
        <v>85</v>
      </c>
      <c r="E21" s="175">
        <v>1</v>
      </c>
      <c r="F21" s="231"/>
      <c r="G21" s="176">
        <f>E21*F21</f>
        <v>0</v>
      </c>
      <c r="O21" s="170">
        <v>2</v>
      </c>
      <c r="AA21" s="146">
        <v>12</v>
      </c>
      <c r="AB21" s="146">
        <v>0</v>
      </c>
      <c r="AC21" s="146">
        <v>13</v>
      </c>
      <c r="AZ21" s="146">
        <v>2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12</v>
      </c>
      <c r="CB21" s="177">
        <v>0</v>
      </c>
      <c r="CZ21" s="146">
        <v>0</v>
      </c>
    </row>
    <row r="22" spans="1:104" x14ac:dyDescent="0.2">
      <c r="A22" s="184"/>
      <c r="B22" s="185" t="s">
        <v>76</v>
      </c>
      <c r="C22" s="186" t="str">
        <f>CONCATENATE(B20," ",C20)</f>
        <v>730 Ústřední vytápění</v>
      </c>
      <c r="D22" s="187"/>
      <c r="E22" s="188"/>
      <c r="F22" s="189"/>
      <c r="G22" s="190">
        <f>SUM(G20:G21)</f>
        <v>0</v>
      </c>
      <c r="O22" s="170">
        <v>4</v>
      </c>
      <c r="BA22" s="191">
        <f>SUM(BA20:BA21)</f>
        <v>0</v>
      </c>
      <c r="BB22" s="191">
        <f>SUM(BB20:BB21)</f>
        <v>0</v>
      </c>
      <c r="BC22" s="191">
        <f>SUM(BC20:BC21)</f>
        <v>0</v>
      </c>
      <c r="BD22" s="191">
        <f>SUM(BD20:BD21)</f>
        <v>0</v>
      </c>
      <c r="BE22" s="191">
        <f>SUM(BE20:BE21)</f>
        <v>0</v>
      </c>
    </row>
    <row r="23" spans="1:104" x14ac:dyDescent="0.2">
      <c r="A23" s="163" t="s">
        <v>74</v>
      </c>
      <c r="B23" s="164" t="s">
        <v>103</v>
      </c>
      <c r="C23" s="165" t="s">
        <v>104</v>
      </c>
      <c r="D23" s="166"/>
      <c r="E23" s="167"/>
      <c r="F23" s="167"/>
      <c r="G23" s="168"/>
      <c r="H23" s="169"/>
      <c r="I23" s="169"/>
      <c r="O23" s="170">
        <v>1</v>
      </c>
    </row>
    <row r="24" spans="1:104" x14ac:dyDescent="0.2">
      <c r="A24" s="171">
        <v>6</v>
      </c>
      <c r="B24" s="172" t="s">
        <v>105</v>
      </c>
      <c r="C24" s="173" t="s">
        <v>106</v>
      </c>
      <c r="D24" s="174" t="s">
        <v>90</v>
      </c>
      <c r="E24" s="175">
        <v>18.16</v>
      </c>
      <c r="F24" s="232"/>
      <c r="G24" s="176">
        <f>E24*F24</f>
        <v>0</v>
      </c>
      <c r="O24" s="170">
        <v>2</v>
      </c>
      <c r="AA24" s="146">
        <v>1</v>
      </c>
      <c r="AB24" s="146">
        <v>7</v>
      </c>
      <c r="AC24" s="146">
        <v>7</v>
      </c>
      <c r="AZ24" s="146">
        <v>2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</v>
      </c>
      <c r="CB24" s="177">
        <v>7</v>
      </c>
      <c r="CZ24" s="146">
        <v>1.6000000000000001E-4</v>
      </c>
    </row>
    <row r="25" spans="1:104" x14ac:dyDescent="0.2">
      <c r="A25" s="178"/>
      <c r="B25" s="180"/>
      <c r="C25" s="224" t="s">
        <v>107</v>
      </c>
      <c r="D25" s="225"/>
      <c r="E25" s="181">
        <v>18.16</v>
      </c>
      <c r="F25" s="182"/>
      <c r="G25" s="183"/>
      <c r="M25" s="179" t="s">
        <v>107</v>
      </c>
      <c r="O25" s="170"/>
    </row>
    <row r="26" spans="1:104" x14ac:dyDescent="0.2">
      <c r="A26" s="171">
        <v>7</v>
      </c>
      <c r="B26" s="172" t="s">
        <v>108</v>
      </c>
      <c r="C26" s="173" t="s">
        <v>109</v>
      </c>
      <c r="D26" s="174" t="s">
        <v>90</v>
      </c>
      <c r="E26" s="175">
        <v>18.886399999999998</v>
      </c>
      <c r="F26" s="232"/>
      <c r="G26" s="176">
        <f>E26*F26</f>
        <v>0</v>
      </c>
      <c r="O26" s="170">
        <v>2</v>
      </c>
      <c r="AA26" s="146">
        <v>3</v>
      </c>
      <c r="AB26" s="146">
        <v>7</v>
      </c>
      <c r="AC26" s="146">
        <v>60715112</v>
      </c>
      <c r="AZ26" s="146">
        <v>2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3</v>
      </c>
      <c r="CB26" s="177">
        <v>7</v>
      </c>
      <c r="CZ26" s="146">
        <v>2.5999999999999999E-3</v>
      </c>
    </row>
    <row r="27" spans="1:104" x14ac:dyDescent="0.2">
      <c r="A27" s="178"/>
      <c r="B27" s="180"/>
      <c r="C27" s="224" t="s">
        <v>110</v>
      </c>
      <c r="D27" s="225"/>
      <c r="E27" s="181">
        <v>18.886399999999998</v>
      </c>
      <c r="F27" s="182"/>
      <c r="G27" s="183"/>
      <c r="M27" s="179" t="s">
        <v>110</v>
      </c>
      <c r="O27" s="170"/>
    </row>
    <row r="28" spans="1:104" x14ac:dyDescent="0.2">
      <c r="A28" s="171">
        <v>8</v>
      </c>
      <c r="B28" s="172" t="s">
        <v>111</v>
      </c>
      <c r="C28" s="173" t="s">
        <v>112</v>
      </c>
      <c r="D28" s="174" t="s">
        <v>62</v>
      </c>
      <c r="E28" s="175">
        <v>209.40005439999999</v>
      </c>
      <c r="F28" s="232"/>
      <c r="G28" s="176">
        <f>E28*F28</f>
        <v>0</v>
      </c>
      <c r="O28" s="170">
        <v>2</v>
      </c>
      <c r="AA28" s="146">
        <v>7</v>
      </c>
      <c r="AB28" s="146">
        <v>1002</v>
      </c>
      <c r="AC28" s="146">
        <v>5</v>
      </c>
      <c r="AZ28" s="146">
        <v>2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7</v>
      </c>
      <c r="CB28" s="177">
        <v>1002</v>
      </c>
      <c r="CZ28" s="146">
        <v>0</v>
      </c>
    </row>
    <row r="29" spans="1:104" x14ac:dyDescent="0.2">
      <c r="A29" s="184"/>
      <c r="B29" s="185" t="s">
        <v>76</v>
      </c>
      <c r="C29" s="186" t="str">
        <f>CONCATENATE(B23," ",C23)</f>
        <v>766 Konstrukce truhlářské</v>
      </c>
      <c r="D29" s="187"/>
      <c r="E29" s="188"/>
      <c r="F29" s="189"/>
      <c r="G29" s="190">
        <f>SUM(G23:G28)</f>
        <v>0</v>
      </c>
      <c r="O29" s="170">
        <v>4</v>
      </c>
      <c r="BA29" s="191">
        <f>SUM(BA23:BA28)</f>
        <v>0</v>
      </c>
      <c r="BB29" s="191">
        <f>SUM(BB23:BB28)</f>
        <v>0</v>
      </c>
      <c r="BC29" s="191">
        <f>SUM(BC23:BC28)</f>
        <v>0</v>
      </c>
      <c r="BD29" s="191">
        <f>SUM(BD23:BD28)</f>
        <v>0</v>
      </c>
      <c r="BE29" s="191">
        <f>SUM(BE23:BE28)</f>
        <v>0</v>
      </c>
    </row>
    <row r="30" spans="1:104" x14ac:dyDescent="0.2">
      <c r="A30" s="163" t="s">
        <v>74</v>
      </c>
      <c r="B30" s="164" t="s">
        <v>113</v>
      </c>
      <c r="C30" s="165" t="s">
        <v>114</v>
      </c>
      <c r="D30" s="166"/>
      <c r="E30" s="167"/>
      <c r="F30" s="167"/>
      <c r="G30" s="168"/>
      <c r="H30" s="169"/>
      <c r="I30" s="169"/>
      <c r="O30" s="170">
        <v>1</v>
      </c>
    </row>
    <row r="31" spans="1:104" x14ac:dyDescent="0.2">
      <c r="A31" s="171">
        <v>9</v>
      </c>
      <c r="B31" s="172" t="s">
        <v>115</v>
      </c>
      <c r="C31" s="173" t="s">
        <v>116</v>
      </c>
      <c r="D31" s="174" t="s">
        <v>117</v>
      </c>
      <c r="E31" s="175">
        <v>768.24180000000001</v>
      </c>
      <c r="F31" s="232"/>
      <c r="G31" s="176">
        <f>E31*F31</f>
        <v>0</v>
      </c>
      <c r="O31" s="170">
        <v>2</v>
      </c>
      <c r="AA31" s="146">
        <v>1</v>
      </c>
      <c r="AB31" s="146">
        <v>7</v>
      </c>
      <c r="AC31" s="146">
        <v>7</v>
      </c>
      <c r="AZ31" s="146">
        <v>2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1</v>
      </c>
      <c r="CB31" s="177">
        <v>7</v>
      </c>
      <c r="CZ31" s="146">
        <v>6.0000000000000002E-5</v>
      </c>
    </row>
    <row r="32" spans="1:104" x14ac:dyDescent="0.2">
      <c r="A32" s="178"/>
      <c r="B32" s="180"/>
      <c r="C32" s="224" t="s">
        <v>118</v>
      </c>
      <c r="D32" s="225"/>
      <c r="E32" s="181">
        <v>470.4015</v>
      </c>
      <c r="F32" s="182"/>
      <c r="G32" s="183"/>
      <c r="M32" s="179" t="s">
        <v>118</v>
      </c>
      <c r="O32" s="170"/>
    </row>
    <row r="33" spans="1:104" x14ac:dyDescent="0.2">
      <c r="A33" s="178"/>
      <c r="B33" s="180"/>
      <c r="C33" s="224" t="s">
        <v>119</v>
      </c>
      <c r="D33" s="225"/>
      <c r="E33" s="181">
        <v>89.165300000000002</v>
      </c>
      <c r="F33" s="182"/>
      <c r="G33" s="183"/>
      <c r="M33" s="179" t="s">
        <v>119</v>
      </c>
      <c r="O33" s="170"/>
    </row>
    <row r="34" spans="1:104" x14ac:dyDescent="0.2">
      <c r="A34" s="178"/>
      <c r="B34" s="180"/>
      <c r="C34" s="224" t="s">
        <v>120</v>
      </c>
      <c r="D34" s="225"/>
      <c r="E34" s="181">
        <v>205.86699999999999</v>
      </c>
      <c r="F34" s="182"/>
      <c r="G34" s="183"/>
      <c r="M34" s="179" t="s">
        <v>120</v>
      </c>
      <c r="O34" s="170"/>
    </row>
    <row r="35" spans="1:104" x14ac:dyDescent="0.2">
      <c r="A35" s="178"/>
      <c r="B35" s="180"/>
      <c r="C35" s="224" t="s">
        <v>121</v>
      </c>
      <c r="D35" s="225"/>
      <c r="E35" s="181">
        <v>2.8079999999999998</v>
      </c>
      <c r="F35" s="182"/>
      <c r="G35" s="183"/>
      <c r="M35" s="179" t="s">
        <v>121</v>
      </c>
      <c r="O35" s="170"/>
    </row>
    <row r="36" spans="1:104" x14ac:dyDescent="0.2">
      <c r="A36" s="171">
        <v>10</v>
      </c>
      <c r="B36" s="172" t="s">
        <v>122</v>
      </c>
      <c r="C36" s="173" t="s">
        <v>123</v>
      </c>
      <c r="D36" s="174" t="s">
        <v>124</v>
      </c>
      <c r="E36" s="175">
        <v>122</v>
      </c>
      <c r="F36" s="232"/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2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0</v>
      </c>
    </row>
    <row r="37" spans="1:104" x14ac:dyDescent="0.2">
      <c r="A37" s="171">
        <v>11</v>
      </c>
      <c r="B37" s="172" t="s">
        <v>125</v>
      </c>
      <c r="C37" s="173" t="s">
        <v>126</v>
      </c>
      <c r="D37" s="174" t="s">
        <v>117</v>
      </c>
      <c r="E37" s="175">
        <v>768.24180000000001</v>
      </c>
      <c r="F37" s="232"/>
      <c r="G37" s="176">
        <f>E37*F37</f>
        <v>0</v>
      </c>
      <c r="O37" s="170">
        <v>2</v>
      </c>
      <c r="AA37" s="146">
        <v>12</v>
      </c>
      <c r="AB37" s="146">
        <v>0</v>
      </c>
      <c r="AC37" s="146">
        <v>5</v>
      </c>
      <c r="AZ37" s="146">
        <v>2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12</v>
      </c>
      <c r="CB37" s="177">
        <v>0</v>
      </c>
      <c r="CZ37" s="146">
        <v>0</v>
      </c>
    </row>
    <row r="38" spans="1:104" x14ac:dyDescent="0.2">
      <c r="A38" s="171">
        <v>12</v>
      </c>
      <c r="B38" s="172" t="s">
        <v>127</v>
      </c>
      <c r="C38" s="173" t="s">
        <v>128</v>
      </c>
      <c r="D38" s="174" t="s">
        <v>62</v>
      </c>
      <c r="E38" s="175">
        <v>1770.2105260000001</v>
      </c>
      <c r="F38" s="232"/>
      <c r="G38" s="176">
        <f>E38*F38</f>
        <v>0</v>
      </c>
      <c r="O38" s="170">
        <v>2</v>
      </c>
      <c r="AA38" s="146">
        <v>7</v>
      </c>
      <c r="AB38" s="146">
        <v>1002</v>
      </c>
      <c r="AC38" s="146">
        <v>5</v>
      </c>
      <c r="AZ38" s="146">
        <v>2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7</v>
      </c>
      <c r="CB38" s="177">
        <v>1002</v>
      </c>
      <c r="CZ38" s="146">
        <v>0</v>
      </c>
    </row>
    <row r="39" spans="1:104" x14ac:dyDescent="0.2">
      <c r="A39" s="184"/>
      <c r="B39" s="185" t="s">
        <v>76</v>
      </c>
      <c r="C39" s="186" t="str">
        <f>CONCATENATE(B30," ",C30)</f>
        <v>767 Konstrukce zámečnické</v>
      </c>
      <c r="D39" s="187"/>
      <c r="E39" s="188"/>
      <c r="F39" s="189"/>
      <c r="G39" s="190">
        <f>SUM(G30:G38)</f>
        <v>0</v>
      </c>
      <c r="O39" s="170">
        <v>4</v>
      </c>
      <c r="BA39" s="191">
        <f>SUM(BA30:BA38)</f>
        <v>0</v>
      </c>
      <c r="BB39" s="191">
        <f>SUM(BB30:BB38)</f>
        <v>0</v>
      </c>
      <c r="BC39" s="191">
        <f>SUM(BC30:BC38)</f>
        <v>0</v>
      </c>
      <c r="BD39" s="191">
        <f>SUM(BD30:BD38)</f>
        <v>0</v>
      </c>
      <c r="BE39" s="191">
        <f>SUM(BE30:BE38)</f>
        <v>0</v>
      </c>
    </row>
    <row r="40" spans="1:104" x14ac:dyDescent="0.2">
      <c r="A40" s="163" t="s">
        <v>74</v>
      </c>
      <c r="B40" s="164" t="s">
        <v>129</v>
      </c>
      <c r="C40" s="165" t="s">
        <v>130</v>
      </c>
      <c r="D40" s="166"/>
      <c r="E40" s="167"/>
      <c r="F40" s="167"/>
      <c r="G40" s="168"/>
      <c r="H40" s="169"/>
      <c r="I40" s="169"/>
      <c r="O40" s="170">
        <v>1</v>
      </c>
    </row>
    <row r="41" spans="1:104" x14ac:dyDescent="0.2">
      <c r="A41" s="171">
        <v>13</v>
      </c>
      <c r="B41" s="172" t="s">
        <v>131</v>
      </c>
      <c r="C41" s="173" t="s">
        <v>132</v>
      </c>
      <c r="D41" s="174" t="s">
        <v>85</v>
      </c>
      <c r="E41" s="175">
        <v>1</v>
      </c>
      <c r="F41" s="231"/>
      <c r="G41" s="176">
        <f>E41*F41</f>
        <v>0</v>
      </c>
      <c r="O41" s="170">
        <v>2</v>
      </c>
      <c r="AA41" s="146">
        <v>12</v>
      </c>
      <c r="AB41" s="146">
        <v>0</v>
      </c>
      <c r="AC41" s="146">
        <v>11</v>
      </c>
      <c r="AZ41" s="146">
        <v>4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12</v>
      </c>
      <c r="CB41" s="177">
        <v>0</v>
      </c>
      <c r="CZ41" s="146">
        <v>0</v>
      </c>
    </row>
    <row r="42" spans="1:104" x14ac:dyDescent="0.2">
      <c r="A42" s="184"/>
      <c r="B42" s="185" t="s">
        <v>76</v>
      </c>
      <c r="C42" s="186" t="str">
        <f>CONCATENATE(B40," ",C40)</f>
        <v>M21 Elektromontáže</v>
      </c>
      <c r="D42" s="187"/>
      <c r="E42" s="188"/>
      <c r="F42" s="189"/>
      <c r="G42" s="190">
        <f>SUM(G40:G41)</f>
        <v>0</v>
      </c>
      <c r="O42" s="170">
        <v>4</v>
      </c>
      <c r="BA42" s="191">
        <f>SUM(BA40:BA41)</f>
        <v>0</v>
      </c>
      <c r="BB42" s="191">
        <f>SUM(BB40:BB41)</f>
        <v>0</v>
      </c>
      <c r="BC42" s="191">
        <f>SUM(BC40:BC41)</f>
        <v>0</v>
      </c>
      <c r="BD42" s="191">
        <f>SUM(BD40:BD41)</f>
        <v>0</v>
      </c>
      <c r="BE42" s="191">
        <f>SUM(BE40:BE41)</f>
        <v>0</v>
      </c>
    </row>
    <row r="43" spans="1:104" x14ac:dyDescent="0.2">
      <c r="E43" s="146"/>
    </row>
    <row r="44" spans="1:104" x14ac:dyDescent="0.2">
      <c r="B44" s="234"/>
      <c r="C44" s="146" t="s">
        <v>136</v>
      </c>
      <c r="E44" s="146"/>
    </row>
    <row r="45" spans="1:104" x14ac:dyDescent="0.2">
      <c r="E45" s="146"/>
    </row>
    <row r="46" spans="1:104" x14ac:dyDescent="0.2">
      <c r="B46" s="233"/>
      <c r="C46" s="146" t="s">
        <v>137</v>
      </c>
      <c r="E46" s="146"/>
    </row>
    <row r="47" spans="1:104" x14ac:dyDescent="0.2">
      <c r="E47" s="146"/>
    </row>
    <row r="48" spans="1:104" x14ac:dyDescent="0.2">
      <c r="E48" s="146"/>
    </row>
    <row r="49" spans="5:5" x14ac:dyDescent="0.2">
      <c r="E49" s="146"/>
    </row>
    <row r="50" spans="5:5" x14ac:dyDescent="0.2">
      <c r="E50" s="146"/>
    </row>
    <row r="51" spans="5:5" x14ac:dyDescent="0.2">
      <c r="E51" s="146"/>
    </row>
    <row r="52" spans="5:5" x14ac:dyDescent="0.2">
      <c r="E52" s="146"/>
    </row>
    <row r="53" spans="5:5" x14ac:dyDescent="0.2">
      <c r="E53" s="146"/>
    </row>
    <row r="54" spans="5:5" x14ac:dyDescent="0.2">
      <c r="E54" s="146"/>
    </row>
    <row r="55" spans="5:5" x14ac:dyDescent="0.2">
      <c r="E55" s="146"/>
    </row>
    <row r="56" spans="5:5" x14ac:dyDescent="0.2">
      <c r="E56" s="146"/>
    </row>
    <row r="57" spans="5:5" x14ac:dyDescent="0.2">
      <c r="E57" s="146"/>
    </row>
    <row r="58" spans="5:5" x14ac:dyDescent="0.2">
      <c r="E58" s="146"/>
    </row>
    <row r="59" spans="5:5" x14ac:dyDescent="0.2">
      <c r="E59" s="146"/>
    </row>
    <row r="60" spans="5:5" x14ac:dyDescent="0.2">
      <c r="E60" s="146"/>
    </row>
    <row r="61" spans="5:5" x14ac:dyDescent="0.2">
      <c r="E61" s="146"/>
    </row>
    <row r="62" spans="5:5" x14ac:dyDescent="0.2">
      <c r="E62" s="146"/>
    </row>
    <row r="63" spans="5:5" x14ac:dyDescent="0.2">
      <c r="E63" s="146"/>
    </row>
    <row r="64" spans="5:5" x14ac:dyDescent="0.2">
      <c r="E64" s="146"/>
    </row>
    <row r="65" spans="1:7" x14ac:dyDescent="0.2">
      <c r="E65" s="146"/>
    </row>
    <row r="66" spans="1:7" x14ac:dyDescent="0.2">
      <c r="A66" s="192"/>
      <c r="B66" s="192"/>
      <c r="C66" s="192"/>
      <c r="D66" s="192"/>
      <c r="E66" s="192"/>
      <c r="F66" s="192"/>
      <c r="G66" s="192"/>
    </row>
    <row r="67" spans="1:7" x14ac:dyDescent="0.2">
      <c r="A67" s="192"/>
      <c r="B67" s="192"/>
      <c r="C67" s="192"/>
      <c r="D67" s="192"/>
      <c r="E67" s="192"/>
      <c r="F67" s="192"/>
      <c r="G67" s="192"/>
    </row>
    <row r="68" spans="1:7" x14ac:dyDescent="0.2">
      <c r="A68" s="192"/>
      <c r="B68" s="192"/>
      <c r="C68" s="192"/>
      <c r="D68" s="192"/>
      <c r="E68" s="192"/>
      <c r="F68" s="192"/>
      <c r="G68" s="192"/>
    </row>
    <row r="69" spans="1:7" x14ac:dyDescent="0.2">
      <c r="A69" s="192"/>
      <c r="B69" s="192"/>
      <c r="C69" s="192"/>
      <c r="D69" s="192"/>
      <c r="E69" s="192"/>
      <c r="F69" s="192"/>
      <c r="G69" s="192"/>
    </row>
    <row r="70" spans="1:7" x14ac:dyDescent="0.2">
      <c r="E70" s="146"/>
    </row>
    <row r="71" spans="1:7" x14ac:dyDescent="0.2">
      <c r="E71" s="146"/>
    </row>
    <row r="72" spans="1:7" x14ac:dyDescent="0.2">
      <c r="E72" s="146"/>
    </row>
    <row r="73" spans="1:7" x14ac:dyDescent="0.2">
      <c r="E73" s="146"/>
    </row>
    <row r="74" spans="1:7" x14ac:dyDescent="0.2">
      <c r="E74" s="146"/>
    </row>
    <row r="75" spans="1:7" x14ac:dyDescent="0.2">
      <c r="E75" s="146"/>
    </row>
    <row r="76" spans="1:7" x14ac:dyDescent="0.2">
      <c r="E76" s="146"/>
    </row>
    <row r="77" spans="1:7" x14ac:dyDescent="0.2">
      <c r="E77" s="146"/>
    </row>
    <row r="78" spans="1:7" x14ac:dyDescent="0.2">
      <c r="E78" s="146"/>
    </row>
    <row r="79" spans="1:7" x14ac:dyDescent="0.2">
      <c r="E79" s="146"/>
    </row>
    <row r="80" spans="1:7" x14ac:dyDescent="0.2">
      <c r="E80" s="146"/>
    </row>
    <row r="81" spans="5:5" x14ac:dyDescent="0.2">
      <c r="E81" s="146"/>
    </row>
    <row r="82" spans="5:5" x14ac:dyDescent="0.2">
      <c r="E82" s="146"/>
    </row>
    <row r="83" spans="5:5" x14ac:dyDescent="0.2">
      <c r="E83" s="146"/>
    </row>
    <row r="84" spans="5:5" x14ac:dyDescent="0.2">
      <c r="E84" s="146"/>
    </row>
    <row r="85" spans="5:5" x14ac:dyDescent="0.2">
      <c r="E85" s="146"/>
    </row>
    <row r="86" spans="5:5" x14ac:dyDescent="0.2">
      <c r="E86" s="146"/>
    </row>
    <row r="87" spans="5:5" x14ac:dyDescent="0.2">
      <c r="E87" s="146"/>
    </row>
    <row r="88" spans="5:5" x14ac:dyDescent="0.2">
      <c r="E88" s="146"/>
    </row>
    <row r="89" spans="5:5" x14ac:dyDescent="0.2">
      <c r="E89" s="146"/>
    </row>
    <row r="90" spans="5:5" x14ac:dyDescent="0.2">
      <c r="E90" s="146"/>
    </row>
    <row r="91" spans="5:5" x14ac:dyDescent="0.2">
      <c r="E91" s="146"/>
    </row>
    <row r="92" spans="5:5" x14ac:dyDescent="0.2">
      <c r="E92" s="146"/>
    </row>
    <row r="93" spans="5:5" x14ac:dyDescent="0.2">
      <c r="E93" s="146"/>
    </row>
    <row r="94" spans="5:5" x14ac:dyDescent="0.2">
      <c r="E94" s="146"/>
    </row>
    <row r="95" spans="5:5" x14ac:dyDescent="0.2">
      <c r="E95" s="146"/>
    </row>
    <row r="96" spans="5:5" x14ac:dyDescent="0.2">
      <c r="E96" s="146"/>
    </row>
    <row r="97" spans="1:7" x14ac:dyDescent="0.2">
      <c r="E97" s="146"/>
    </row>
    <row r="98" spans="1:7" x14ac:dyDescent="0.2">
      <c r="E98" s="146"/>
    </row>
    <row r="99" spans="1:7" x14ac:dyDescent="0.2">
      <c r="E99" s="146"/>
    </row>
    <row r="100" spans="1:7" x14ac:dyDescent="0.2">
      <c r="E100" s="146"/>
    </row>
    <row r="101" spans="1:7" x14ac:dyDescent="0.2">
      <c r="A101" s="193"/>
      <c r="B101" s="193"/>
    </row>
    <row r="102" spans="1:7" x14ac:dyDescent="0.2">
      <c r="A102" s="192"/>
      <c r="B102" s="192"/>
      <c r="C102" s="195"/>
      <c r="D102" s="195"/>
      <c r="E102" s="196"/>
      <c r="F102" s="195"/>
      <c r="G102" s="197"/>
    </row>
    <row r="103" spans="1:7" x14ac:dyDescent="0.2">
      <c r="A103" s="198"/>
      <c r="B103" s="198"/>
      <c r="C103" s="192"/>
      <c r="D103" s="192"/>
      <c r="E103" s="199"/>
      <c r="F103" s="192"/>
      <c r="G103" s="192"/>
    </row>
    <row r="104" spans="1:7" x14ac:dyDescent="0.2">
      <c r="A104" s="192"/>
      <c r="B104" s="192"/>
      <c r="C104" s="192"/>
      <c r="D104" s="192"/>
      <c r="E104" s="199"/>
      <c r="F104" s="192"/>
      <c r="G104" s="192"/>
    </row>
    <row r="105" spans="1:7" x14ac:dyDescent="0.2">
      <c r="A105" s="192"/>
      <c r="B105" s="192"/>
      <c r="C105" s="192"/>
      <c r="D105" s="192"/>
      <c r="E105" s="199"/>
      <c r="F105" s="192"/>
      <c r="G105" s="192"/>
    </row>
    <row r="106" spans="1:7" x14ac:dyDescent="0.2">
      <c r="A106" s="192"/>
      <c r="B106" s="192"/>
      <c r="C106" s="192"/>
      <c r="D106" s="192"/>
      <c r="E106" s="199"/>
      <c r="F106" s="192"/>
      <c r="G106" s="192"/>
    </row>
    <row r="107" spans="1:7" x14ac:dyDescent="0.2">
      <c r="A107" s="192"/>
      <c r="B107" s="192"/>
      <c r="C107" s="192"/>
      <c r="D107" s="192"/>
      <c r="E107" s="199"/>
      <c r="F107" s="192"/>
      <c r="G107" s="192"/>
    </row>
    <row r="108" spans="1:7" x14ac:dyDescent="0.2">
      <c r="A108" s="192"/>
      <c r="B108" s="192"/>
      <c r="C108" s="192"/>
      <c r="D108" s="192"/>
      <c r="E108" s="199"/>
      <c r="F108" s="192"/>
      <c r="G108" s="192"/>
    </row>
    <row r="109" spans="1:7" x14ac:dyDescent="0.2">
      <c r="A109" s="192"/>
      <c r="B109" s="192"/>
      <c r="C109" s="192"/>
      <c r="D109" s="192"/>
      <c r="E109" s="199"/>
      <c r="F109" s="192"/>
      <c r="G109" s="192"/>
    </row>
    <row r="110" spans="1:7" x14ac:dyDescent="0.2">
      <c r="A110" s="192"/>
      <c r="B110" s="192"/>
      <c r="C110" s="192"/>
      <c r="D110" s="192"/>
      <c r="E110" s="199"/>
      <c r="F110" s="192"/>
      <c r="G110" s="192"/>
    </row>
    <row r="111" spans="1:7" x14ac:dyDescent="0.2">
      <c r="A111" s="192"/>
      <c r="B111" s="192"/>
      <c r="C111" s="192"/>
      <c r="D111" s="192"/>
      <c r="E111" s="199"/>
      <c r="F111" s="192"/>
      <c r="G111" s="192"/>
    </row>
    <row r="112" spans="1:7" x14ac:dyDescent="0.2">
      <c r="A112" s="192"/>
      <c r="B112" s="192"/>
      <c r="C112" s="192"/>
      <c r="D112" s="192"/>
      <c r="E112" s="199"/>
      <c r="F112" s="192"/>
      <c r="G112" s="192"/>
    </row>
    <row r="113" spans="1:7" x14ac:dyDescent="0.2">
      <c r="A113" s="192"/>
      <c r="B113" s="192"/>
      <c r="C113" s="192"/>
      <c r="D113" s="192"/>
      <c r="E113" s="199"/>
      <c r="F113" s="192"/>
      <c r="G113" s="192"/>
    </row>
    <row r="114" spans="1:7" x14ac:dyDescent="0.2">
      <c r="A114" s="192"/>
      <c r="B114" s="192"/>
      <c r="C114" s="192"/>
      <c r="D114" s="192"/>
      <c r="E114" s="199"/>
      <c r="F114" s="192"/>
      <c r="G114" s="192"/>
    </row>
    <row r="115" spans="1:7" x14ac:dyDescent="0.2">
      <c r="A115" s="192"/>
      <c r="B115" s="192"/>
      <c r="C115" s="192"/>
      <c r="D115" s="192"/>
      <c r="E115" s="199"/>
      <c r="F115" s="192"/>
      <c r="G115" s="192"/>
    </row>
  </sheetData>
  <mergeCells count="11">
    <mergeCell ref="C12:D12"/>
    <mergeCell ref="A1:G1"/>
    <mergeCell ref="A3:B3"/>
    <mergeCell ref="A4:B4"/>
    <mergeCell ref="E4:G4"/>
    <mergeCell ref="C32:D32"/>
    <mergeCell ref="C33:D33"/>
    <mergeCell ref="C34:D34"/>
    <mergeCell ref="C35:D35"/>
    <mergeCell ref="C25:D25"/>
    <mergeCell ref="C27:D2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Hanzlik</dc:creator>
  <cp:lastModifiedBy>Petr Pešek</cp:lastModifiedBy>
  <dcterms:created xsi:type="dcterms:W3CDTF">2018-05-10T07:32:04Z</dcterms:created>
  <dcterms:modified xsi:type="dcterms:W3CDTF">2019-05-03T11:39:16Z</dcterms:modified>
</cp:coreProperties>
</file>